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печать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печать!$F$5</definedName>
    <definedName name="Ed_izm">#REF!</definedName>
    <definedName name="ed_izm_P">печать!$C$5</definedName>
    <definedName name="groop">печать!$A$5</definedName>
    <definedName name="Kol_vo">#REF!</definedName>
    <definedName name="mBook">#REF!</definedName>
    <definedName name="NumbStreet">ф2_8!$A$3</definedName>
    <definedName name="NumbStreet_p">печать!$B$3</definedName>
    <definedName name="Podrazdelenie">#REF!</definedName>
    <definedName name="remont">печать!$B$5</definedName>
    <definedName name="soderganie">печать!$B$391</definedName>
    <definedName name="summa_p">печать!$E$5</definedName>
    <definedName name="summa_r">#REF!</definedName>
    <definedName name="WorkRemont">#REF!</definedName>
    <definedName name="worksP">печать!$B$5</definedName>
    <definedName name="Z_16AB5A85_9E32_4760_9C7C_C472E54D5189_.wvu.FilterData" localSheetId="0" hidden="1">период!$A$1:$I$475</definedName>
    <definedName name="Z_16AB5A85_9E32_4760_9C7C_C472E54D5189_.wvu.Rows" localSheetId="2" hidden="1">печать!$9:$23,печать!$26:$35,печать!$38:$41,печать!$46:$51,печать!$54:$99,печать!$103:$104,печать!$107:$118,печать!$121:$126,печать!$128:$129,печать!$131:$137,печать!$139:$147,печать!$149:$168,печать!$170:$180,печать!$183:$193,печать!$195:$196,печать!$201:$201,печать!$204:$209,печать!$212:$214,печать!$217:$227,печать!$229:$231,печать!$234:$237,печать!$239:$239,печать!$241:$242,печать!$244:$265,печать!$271:$276,печать!$280:$281,печать!$283:$287,печать!$289:$319,печать!$321:$334,печать!$336:$337,печать!$341:$341,печать!$348:$348,печать!$350:$350,печать!$352:$352,печать!$357:$357,печать!$363:$363,печать!$376:$376,печать!$381:$381</definedName>
    <definedName name="Z_36218FDC_D91E_4014_BC51_4C3A814596BD_.wvu.FilterData" localSheetId="0" hidden="1">период!$A$1:$I$475</definedName>
    <definedName name="Z_36218FDC_D91E_4014_BC51_4C3A814596BD_.wvu.Rows" localSheetId="2" hidden="1">печать!$9:$23,печать!$26:$41,печать!$44:$99,печать!$102:$104,печать!$107:$118,печать!$121:$157,печать!$159:$196,печать!$201:$208,печать!$212:$214,печать!$216:$231,печать!$234:$249,печать!$251:$252,печать!$254:$265,печать!$270:$277,печать!$279:$295,печать!$297:$312,печать!$314:$330,печать!$332:$334,печать!$336:$337,печать!$341:$341,печать!$350:$350,печать!$352:$352,печать!$363:$363,печать!$366:$370,печать!$372:$373,печать!$377:$379,печать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печать!$A$1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печать!$D$5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<sst xmlns="http://schemas.openxmlformats.org/spreadsheetml/2006/main" count="27060" uniqueCount="733">
  <si>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</si>
  <si>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</si>
  <si>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</si>
  <si>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</si>
  <si>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</si>
  <si>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</si>
  <si>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</si>
  <si>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</si>
  <si>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</si>
  <si>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</si>
  <si>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</si>
  <si>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</si>
  <si>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</si>
  <si>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</si>
  <si>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</si>
  <si>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</si>
  <si>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</si>
  <si>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</si>
  <si>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</si>
  <si>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</si>
  <si>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</si>
  <si>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</si>
  <si>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</si>
  <si>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</si>
  <si>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</si>
  <si>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</si>
  <si>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</si>
  <si>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</si>
  <si>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</si>
  <si>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</si>
  <si>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</si>
  <si>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</si>
  <si>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</si>
  <si>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</si>
  <si>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</si>
  <si>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</si>
  <si>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</si>
  <si>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</si>
  <si>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</si>
  <si>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</si>
  <si>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</si>
  <si>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</si>
  <si>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</si>
  <si>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</si>
  <si>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</si>
  <si>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</si>
  <si>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</si>
  <si>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</si>
  <si>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</si>
  <si>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</si>
  <si>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</si>
  <si>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</si>
  <si>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</si>
  <si>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</si>
  <si>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</si>
  <si>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</si>
  <si>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</si>
  <si>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</si>
  <si>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</si>
  <si>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</si>
  <si>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</si>
  <si>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</si>
  <si>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</si>
  <si>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</si>
  <si>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</si>
  <si>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</si>
  <si>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</si>
  <si>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</si>
  <si>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</si>
  <si>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</si>
  <si>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</si>
  <si>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</si>
  <si>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</si>
  <si>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</si>
  <si>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</si>
  <si>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</si>
  <si>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</si>
  <si>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</si>
  <si>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</si>
  <si>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</si>
  <si>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</si>
  <si>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</si>
  <si>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</si>
  <si>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</si>
  <si>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</si>
  <si>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</si>
  <si>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</si>
  <si>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</si>
  <si>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</si>
  <si>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</si>
  <si>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</si>
  <si>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</si>
  <si>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</si>
  <si>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</si>
  <si>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</si>
  <si>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</si>
  <si>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</si>
  <si>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</si>
  <si>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</si>
  <si>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</si>
  <si>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</si>
  <si>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</si>
  <si>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</si>
  <si>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</si>
  <si>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</si>
  <si>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</si>
  <si>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</si>
  <si>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</si>
  <si>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</si>
  <si>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</si>
  <si>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</si>
  <si>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</si>
  <si>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</si>
  <si>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</si>
  <si>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</si>
  <si>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</si>
  <si>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</si>
  <si>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</si>
  <si>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</si>
  <si>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</si>
  <si>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</si>
  <si>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</si>
  <si>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</si>
  <si>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</si>
  <si>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</si>
  <si>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</si>
  <si>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</si>
  <si>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</si>
  <si>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</si>
  <si>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</si>
  <si>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</si>
  <si>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</si>
  <si>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</si>
  <si>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</si>
  <si>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</si>
  <si>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</si>
  <si>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</si>
  <si>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</si>
  <si>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</si>
  <si>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</si>
  <si>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</si>
  <si>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</si>
  <si>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</si>
  <si>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</si>
  <si>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</si>
  <si>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</si>
  <si>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</si>
  <si>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</si>
  <si>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</si>
  <si>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</si>
  <si>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</si>
  <si>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</si>
  <si>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</si>
  <si>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</si>
  <si>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</si>
  <si>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</si>
  <si>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</si>
  <si>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</si>
  <si>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</si>
  <si>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</si>
  <si>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</si>
  <si>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</si>
  <si>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</si>
  <si>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</si>
  <si>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</si>
  <si>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</si>
  <si>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</si>
  <si>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</si>
  <si>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</si>
  <si>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</si>
  <si>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</si>
  <si>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</si>
  <si>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</si>
  <si>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</si>
  <si>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</si>
  <si>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</si>
  <si>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</si>
  <si>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</si>
  <si>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</si>
  <si>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</si>
  <si>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</si>
  <si>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</si>
  <si>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</si>
  <si>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</si>
  <si>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</si>
  <si>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</si>
  <si>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</si>
  <si>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</si>
  <si>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</si>
  <si>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</si>
  <si>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</si>
  <si>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</si>
  <si>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</si>
  <si>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</si>
  <si>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</si>
  <si>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</si>
  <si>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</si>
  <si>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</si>
  <si>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</si>
  <si>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</si>
  <si>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</si>
  <si>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</si>
  <si>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</si>
  <si>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</si>
  <si>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</si>
  <si>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</si>
  <si>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</si>
  <si>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</si>
  <si>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</si>
  <si>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</si>
  <si>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</si>
  <si>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</si>
  <si>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</si>
  <si>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</si>
  <si>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</si>
  <si>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</si>
  <si>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</si>
  <si>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</si>
  <si>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</si>
  <si>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</si>
  <si>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</si>
  <si>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</si>
  <si>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</si>
  <si>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</si>
  <si>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</si>
  <si>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</si>
  <si>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</si>
  <si>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</si>
  <si>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</si>
  <si>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</si>
  <si>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</si>
  <si>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</si>
  <si>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</si>
  <si>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</si>
  <si>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</si>
  <si>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</si>
  <si>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</si>
  <si>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</si>
  <si>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</si>
  <si>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</si>
  <si>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</si>
  <si>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</si>
  <si>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</si>
  <si>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</si>
  <si>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</si>
  <si>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</si>
  <si>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</si>
  <si>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</si>
  <si>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</si>
  <si>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</si>
  <si>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</si>
  <si>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</si>
  <si>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</si>
  <si>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</si>
  <si>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</si>
  <si>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</si>
  <si>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</si>
  <si>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</si>
  <si>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</si>
  <si>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</si>
  <si>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</si>
  <si>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</si>
  <si>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</si>
  <si>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</si>
  <si>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</si>
  <si>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</si>
  <si>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</si>
  <si>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</si>
  <si>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</si>
  <si>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</si>
  <si>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</si>
  <si>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</si>
  <si>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</si>
  <si>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</si>
  <si>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</si>
  <si>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</si>
  <si>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</si>
  <si>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</si>
  <si>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</si>
  <si>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</si>
  <si>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</si>
  <si>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</si>
  <si>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</si>
  <si>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</si>
  <si>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</si>
  <si>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</si>
  <si>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</si>
  <si>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</si>
  <si>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</si>
  <si>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</si>
  <si>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</si>
  <si>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</si>
  <si>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</si>
  <si>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</si>
  <si>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</si>
  <si>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</si>
  <si>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</si>
  <si>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</si>
  <si>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</si>
  <si>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</si>
  <si>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</si>
  <si>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</si>
  <si>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</si>
  <si>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</si>
  <si>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</si>
  <si>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</si>
  <si>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</si>
  <si>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</si>
  <si>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</si>
  <si>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</si>
  <si>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</si>
  <si>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</si>
  <si>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</si>
  <si>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</si>
  <si>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</si>
  <si>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</si>
  <si>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</si>
  <si>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</si>
  <si>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</si>
  <si>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</si>
  <si>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</si>
  <si>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</si>
  <si>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</si>
  <si>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</si>
  <si>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</si>
  <si>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</si>
  <si>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</si>
  <si>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</si>
  <si>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</si>
  <si>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</si>
  <si>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</si>
  <si>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</si>
  <si>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</si>
  <si>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</si>
  <si>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</si>
  <si>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</si>
  <si>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</si>
  <si>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</si>
  <si>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</si>
  <si>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</si>
  <si>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</si>
  <si>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</si>
  <si>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</si>
  <si>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</si>
  <si>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</si>
  <si>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</si>
  <si>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</si>
  <si>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</si>
  <si>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</si>
  <si>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</si>
  <si>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</si>
  <si>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</si>
  <si>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</si>
  <si>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</si>
  <si>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</si>
  <si>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</si>
  <si>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</si>
  <si>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</si>
  <si>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</si>
  <si>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</si>
  <si>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</si>
  <si>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</si>
  <si>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</si>
  <si>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</si>
  <si>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</si>
  <si>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</si>
  <si>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</si>
  <si>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</si>
  <si>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</si>
  <si>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</si>
  <si>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</si>
  <si>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</si>
  <si>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</si>
  <si>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</si>
  <si>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</si>
  <si>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</si>
  <si>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</si>
  <si>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</si>
  <si>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</si>
  <si>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</si>
  <si>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</si>
  <si>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</si>
  <si>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</si>
  <si>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</si>
  <si>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</si>
  <si>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</si>
  <si>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</si>
  <si>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</si>
  <si>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</si>
  <si>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</si>
  <si>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</si>
  <si>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</si>
  <si>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</si>
  <si>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</si>
  <si>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</si>
  <si>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</si>
  <si>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</si>
  <si>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</si>
  <si>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</si>
  <si>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</si>
  <si>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</si>
  <si>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</si>
  <si>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</si>
  <si>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</si>
  <si>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</si>
  <si>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</si>
  <si>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</si>
  <si>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</si>
  <si>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</si>
  <si>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</si>
  <si>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</si>
  <si>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</si>
  <si>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</si>
  <si>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</si>
  <si>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</si>
  <si>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</si>
  <si>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</si>
  <si>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</si>
  <si>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</si>
  <si>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</si>
  <si>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</si>
  <si>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</si>
  <si>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</si>
  <si>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</si>
  <si>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</si>
  <si>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</si>
  <si>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</si>
  <si>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</si>
  <si>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</si>
  <si>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</si>
  <si>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</si>
  <si>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</si>
  <si>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</si>
  <si>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</si>
  <si>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</si>
  <si>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</si>
  <si>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</si>
  <si>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</si>
  <si>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</si>
  <si>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</si>
  <si>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</si>
  <si>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</si>
  <si>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</si>
  <si>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</si>
  <si>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</si>
  <si>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</si>
  <si>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</si>
  <si>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</si>
  <si>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</si>
  <si>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</si>
  <si>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</si>
  <si>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</si>
  <si>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</si>
  <si>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</si>
  <si>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</si>
  <si>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</si>
  <si>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</si>
  <si>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</si>
  <si>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</si>
  <si>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</si>
  <si>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</si>
  <si>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</si>
  <si>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</si>
  <si>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</si>
  <si>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</si>
  <si>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</si>
  <si>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</si>
  <si>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</si>
  <si>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</si>
  <si>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</si>
  <si>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</si>
  <si>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</si>
  <si>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</si>
  <si>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</si>
  <si>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</si>
  <si>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</si>
  <si>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</si>
  <si>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</si>
  <si>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</si>
  <si>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</si>
  <si>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</si>
  <si>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</si>
  <si>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</si>
  <si>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</si>
  <si>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</si>
  <si>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</si>
  <si>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</si>
  <si>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</si>
  <si>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</si>
  <si>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</si>
  <si>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</si>
  <si>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</si>
  <si>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</si>
  <si>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</si>
  <si>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</si>
  <si>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</si>
  <si>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</si>
  <si>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</si>
  <si>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</si>
  <si>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</si>
  <si>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</si>
  <si>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</si>
  <si>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</si>
  <si>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</si>
  <si>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</si>
  <si>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</si>
  <si>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</si>
  <si>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</si>
  <si>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</si>
  <si>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</si>
  <si>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</si>
  <si>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</si>
  <si>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</si>
  <si>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</si>
  <si>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</si>
  <si>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</si>
  <si>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</si>
  <si>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</si>
  <si>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</si>
  <si>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</si>
  <si>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</si>
  <si>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</si>
  <si>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</si>
  <si>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</si>
  <si>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</si>
  <si>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</si>
  <si>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</si>
  <si>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</si>
  <si>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</si>
  <si>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</si>
  <si>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</si>
  <si>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</si>
  <si>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</si>
  <si>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</si>
  <si>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</si>
  <si>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</si>
  <si>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</si>
  <si>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</si>
  <si>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</si>
  <si>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</si>
  <si>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</si>
  <si>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</si>
  <si>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</si>
  <si>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</si>
  <si>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</si>
  <si>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</si>
  <si>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</si>
  <si>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</si>
  <si>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</si>
  <si>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</si>
  <si>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</si>
  <si>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</si>
  <si>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</si>
  <si>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</si>
  <si>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</si>
  <si>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</si>
  <si>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</si>
  <si>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</si>
  <si>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</si>
  <si>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</si>
  <si>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</si>
  <si>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</si>
  <si>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</si>
  <si>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</si>
  <si>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</si>
  <si>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</si>
  <si>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</si>
  <si>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</si>
  <si>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</si>
  <si>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</si>
  <si>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</si>
  <si>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</si>
  <si>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</si>
  <si>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</si>
  <si>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</si>
  <si>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</si>
  <si>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</si>
  <si>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</si>
  <si>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</si>
  <si>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</si>
  <si>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</si>
  <si>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</si>
  <si>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</si>
  <si>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</si>
  <si>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</si>
  <si>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</si>
  <si>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</si>
  <si>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</si>
  <si>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</si>
  <si>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</si>
  <si>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</si>
  <si>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</si>
  <si>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</si>
  <si>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</si>
  <si>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</si>
  <si>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</si>
  <si>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</si>
  <si>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</si>
  <si>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</si>
  <si>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</si>
  <si>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</si>
  <si>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</si>
  <si>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</si>
  <si>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</si>
  <si>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</si>
  <si>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</si>
  <si>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</si>
  <si>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</si>
  <si>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</si>
  <si>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</si>
  <si>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</si>
  <si>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</si>
  <si>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</si>
  <si>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</si>
  <si>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</si>
  <si>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</si>
  <si>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</si>
  <si>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</si>
  <si>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</si>
  <si>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</si>
  <si>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</si>
  <si>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</si>
  <si>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</si>
  <si>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</si>
  <si>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</si>
  <si>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</si>
  <si>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</si>
  <si>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</si>
  <si>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</si>
  <si>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</si>
  <si>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</si>
  <si>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</si>
  <si>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</si>
  <si>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</si>
  <si>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</si>
  <si>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</si>
  <si>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</si>
  <si>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</si>
  <si>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</si>
  <si>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</si>
  <si>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</si>
  <si>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</si>
  <si>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</si>
  <si>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</si>
  <si>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</si>
  <si>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</si>
  <si>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</si>
  <si>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</si>
  <si>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</si>
  <si>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</si>
  <si>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</si>
  <si>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</si>
  <si>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</si>
  <si>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</si>
  <si>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</si>
  <si>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</si>
  <si>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</si>
  <si>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</si>
  <si>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</si>
  <si>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</si>
  <si>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</si>
  <si>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</si>
  <si>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</si>
  <si>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</si>
  <si>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</si>
  <si>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</si>
  <si>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</si>
  <si>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</si>
  <si>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</si>
  <si>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</si>
  <si>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</si>
  <si>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</si>
  <si>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</si>
  <si>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</si>
  <si>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</si>
  <si>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</si>
  <si>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</si>
  <si>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</si>
  <si>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</si>
  <si>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</si>
  <si>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</si>
  <si>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</si>
  <si>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</si>
  <si>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</si>
  <si>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</si>
  <si>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</si>
  <si>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</si>
  <si>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</si>
  <si>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</si>
  <si>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</si>
  <si>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</si>
  <si>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</si>
  <si>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</si>
  <si>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</si>
  <si>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</si>
  <si>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</si>
  <si>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</si>
  <si>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</si>
  <si>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</si>
  <si>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</si>
  <si>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</si>
  <si>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</si>
  <si>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</si>
  <si>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</si>
  <si>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</si>
  <si>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</si>
  <si>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</si>
  <si>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</si>
  <si>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</si>
  <si>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</si>
  <si>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</si>
  <si>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</si>
  <si>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</si>
  <si>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</si>
  <si>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</si>
  <si>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</si>
  <si>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</si>
  <si>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</si>
  <si>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</si>
  <si>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</si>
  <si>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</si>
  <si>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</si>
  <si>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</si>
  <si>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</si>
  <si>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</si>
  <si>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</si>
  <si>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</si>
  <si>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</si>
  <si>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</si>
  <si>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</si>
  <si>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</si>
  <si>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</si>
  <si>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4 по ул. Дружбы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</si>
</sst>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732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727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728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56075.23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38171.879999999997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91066.19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91066.19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91066.19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3180.92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33071.550000000003</v>
      </c>
      <c r="G28" s="18">
        <f>и_ср_начисл-и_ср_стоимость_факт</f>
        <v>5100.3299999999945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122661.78000000001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8147.5999999999995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51.733434186784535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80739.91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160362.09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6460.67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122425.62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122425.62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173.97891216994981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3718.8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10246.130000000001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185.66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3718.8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3718.8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53.304306318234438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9194.4699999999993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29492.160000000003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1135.83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10367.459999999999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10367.459999999999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155.54206883335164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3682.18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11749.16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365.44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3682.18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3682.18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04" sqref="B404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hidden="1" customHeight="1" collapsed="1" x14ac:dyDescent="0.2">
      <c r="A6" s="108" t="s">
        <v>629</v>
      </c>
      <c r="B6" s="109"/>
      <c r="C6" s="40"/>
      <c r="D6" s="40"/>
      <c r="E6" s="41"/>
      <c r="F6" s="40"/>
      <c r="I6" s="27">
        <f>E6/1.18</f>
        <v>0</v>
      </c>
      <c r="J6" s="29">
        <f>[1]сумма!$Q$6</f>
        <v>12959.079134999998</v>
      </c>
      <c r="K6" s="29">
        <f>J6-I6</f>
        <v>12959.079134999998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/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/>
      <c r="E8" s="48"/>
      <c r="F8" s="49"/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/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/>
      <c r="E25" s="48"/>
      <c r="F25" s="49"/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/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/>
      <c r="E43" s="48"/>
      <c r="F43" s="49"/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723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719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/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/>
      <c r="E101" s="35"/>
      <c r="F101" s="33"/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/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/>
      <c r="E106" s="56"/>
      <c r="F106" s="49"/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718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/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/>
      <c r="E120" s="56"/>
      <c r="F120" s="49"/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721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6062.9648984521473</v>
      </c>
      <c r="F197" s="75"/>
      <c r="I197" s="27">
        <f>E197/1.18</f>
        <v>5138.1058461458879</v>
      </c>
      <c r="J197" s="29">
        <f>[1]сумма!$Q$11</f>
        <v>31082.599499999997</v>
      </c>
      <c r="K197" s="29">
        <f>J197-I197</f>
        <v>25944.493653854108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6062.9648984521473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/>
      <c r="E199" s="35"/>
      <c r="F199" s="49"/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1.22</v>
      </c>
      <c r="E210" s="35">
        <v>2326.5947097600001</v>
      </c>
      <c r="F210" s="49" t="s">
        <v>729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4.9140000000000006</v>
      </c>
      <c r="E211" s="35">
        <v>3736.3701886921472</v>
      </c>
      <c r="F211" s="49" t="s">
        <v>731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/>
      <c r="E215" s="35"/>
      <c r="F215" s="49"/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720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hidden="1" customHeight="1" collapsed="1" x14ac:dyDescent="0.2">
      <c r="A266" s="39" t="s">
        <v>645</v>
      </c>
      <c r="B266" s="83"/>
      <c r="C266" s="79"/>
      <c r="D266" s="34"/>
      <c r="E266" s="38"/>
      <c r="F266" s="75"/>
      <c r="I266" s="27">
        <f>E266/1.18</f>
        <v>0</v>
      </c>
      <c r="J266" s="29">
        <f>[1]сумма!$Q$15</f>
        <v>14033.079052204816</v>
      </c>
      <c r="K266" s="29">
        <f>J266-I266</f>
        <v>14033.079052204816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/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/>
      <c r="E268" s="35"/>
      <c r="F268" s="33"/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/>
      <c r="E269" s="35"/>
      <c r="F269" s="33"/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722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hidden="1" customHeight="1" collapsed="1" x14ac:dyDescent="0.2">
      <c r="A338" s="39" t="s">
        <v>647</v>
      </c>
      <c r="B338" s="81"/>
      <c r="C338" s="74"/>
      <c r="D338" s="34"/>
      <c r="E338" s="38"/>
      <c r="F338" s="75"/>
      <c r="I338" s="27">
        <f>E338/1.18</f>
        <v>0</v>
      </c>
      <c r="J338" s="29">
        <f>[1]сумма!$Q$17</f>
        <v>27117.06</v>
      </c>
      <c r="K338" s="29">
        <f>J338-I338</f>
        <v>27117.06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/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724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724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724</v>
      </c>
      <c r="D342" s="47"/>
      <c r="E342" s="48"/>
      <c r="F342" s="49"/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724</v>
      </c>
      <c r="D343" s="86"/>
      <c r="E343" s="84"/>
      <c r="F343" s="49"/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724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724</v>
      </c>
      <c r="D345" s="86"/>
      <c r="E345" s="84"/>
      <c r="F345" s="49"/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724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724</v>
      </c>
      <c r="D347" s="47"/>
      <c r="E347" s="48"/>
      <c r="F347" s="49"/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724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724</v>
      </c>
      <c r="D349" s="47"/>
      <c r="E349" s="48"/>
      <c r="F349" s="49"/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724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724</v>
      </c>
      <c r="D351" s="47"/>
      <c r="E351" s="48"/>
      <c r="F351" s="49"/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724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724</v>
      </c>
      <c r="D353" s="86"/>
      <c r="E353" s="84"/>
      <c r="F353" s="49"/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724</v>
      </c>
      <c r="D354" s="47"/>
      <c r="E354" s="48"/>
      <c r="F354" s="49"/>
    </row>
    <row r="355" spans="1:11" ht="15" hidden="1" customHeight="1" collapsed="1" x14ac:dyDescent="0.2">
      <c r="A355" s="39" t="s">
        <v>649</v>
      </c>
      <c r="B355" s="87"/>
      <c r="C355" s="54"/>
      <c r="D355" s="47"/>
      <c r="E355" s="63"/>
      <c r="F355" s="75"/>
      <c r="I355" s="27">
        <f>E355/1.18</f>
        <v>0</v>
      </c>
      <c r="J355" s="29">
        <f>[1]сумма!$Q$19</f>
        <v>27334.060541112922</v>
      </c>
      <c r="K355" s="29">
        <f>J355-I355</f>
        <v>27334.060541112922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/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725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724</v>
      </c>
      <c r="D358" s="90"/>
      <c r="E358" s="89"/>
      <c r="F358" s="49"/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724</v>
      </c>
      <c r="D359" s="88"/>
      <c r="E359" s="89"/>
      <c r="F359" s="49"/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726</v>
      </c>
      <c r="D360" s="88"/>
      <c r="E360" s="89"/>
      <c r="F360" s="49"/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724</v>
      </c>
      <c r="D361" s="88"/>
      <c r="E361" s="89"/>
      <c r="F361" s="49"/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724</v>
      </c>
      <c r="D362" s="88"/>
      <c r="E362" s="89"/>
      <c r="F362" s="49"/>
    </row>
    <row r="363" spans="1:11" hidden="1" outlineLevel="2" x14ac:dyDescent="0.2">
      <c r="A363" s="68"/>
      <c r="B363" s="33" t="s">
        <v>698</v>
      </c>
      <c r="C363" s="77" t="s">
        <v>724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724</v>
      </c>
      <c r="D364" s="88"/>
      <c r="E364" s="89"/>
      <c r="F364" s="49"/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724</v>
      </c>
      <c r="D365" s="88"/>
      <c r="E365" s="89"/>
      <c r="F365" s="49"/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724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726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726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724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725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724</v>
      </c>
      <c r="D371" s="88"/>
      <c r="E371" s="89"/>
      <c r="F371" s="49"/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725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/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724</v>
      </c>
      <c r="D375" s="92"/>
      <c r="E375" s="93"/>
      <c r="F375" s="49"/>
    </row>
    <row r="376" spans="1:6" s="12" customFormat="1" ht="15" hidden="1" customHeight="1" outlineLevel="2" x14ac:dyDescent="0.25">
      <c r="A376" s="91"/>
      <c r="B376" s="33" t="s">
        <v>404</v>
      </c>
      <c r="C376" s="77" t="s">
        <v>724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724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725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724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724</v>
      </c>
      <c r="D380" s="94"/>
      <c r="E380" s="95"/>
      <c r="F380" s="49"/>
    </row>
    <row r="381" spans="1:6" ht="15" hidden="1" customHeight="1" outlineLevel="2" x14ac:dyDescent="0.2">
      <c r="A381" s="91"/>
      <c r="B381" s="33" t="s">
        <v>403</v>
      </c>
      <c r="C381" s="77" t="s">
        <v>724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724</v>
      </c>
      <c r="D382" s="94"/>
      <c r="E382" s="95"/>
      <c r="F382" s="49"/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724</v>
      </c>
      <c r="D383" s="94"/>
      <c r="E383" s="95"/>
      <c r="F383" s="49"/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725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2717.4928</v>
      </c>
      <c r="F386" s="75"/>
      <c r="I386" s="27">
        <f>E386/1.18</f>
        <v>2302.96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2717.4928</v>
      </c>
      <c r="F387" s="49" t="s">
        <v>730</v>
      </c>
    </row>
    <row r="388" spans="1:11" s="13" customFormat="1" ht="15" hidden="1" customHeight="1" collapsed="1" x14ac:dyDescent="0.25">
      <c r="A388" s="39" t="s">
        <v>653</v>
      </c>
      <c r="B388" s="53"/>
      <c r="C388" s="53"/>
      <c r="D388" s="47"/>
      <c r="E388" s="63"/>
      <c r="F388" s="75"/>
      <c r="I388" s="27">
        <f>E388/1.18</f>
        <v>0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/>
      <c r="E389" s="48"/>
      <c r="F389" s="49"/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24291.101093104695</v>
      </c>
      <c r="F390" s="75"/>
      <c r="I390" s="27">
        <f>E390/1.18</f>
        <v>20585.678892461608</v>
      </c>
      <c r="J390" s="27">
        <f>SUM(I6:I390)</f>
        <v>28026.744738607496</v>
      </c>
      <c r="K390" s="27">
        <f>J390*1.01330668353499*1.18</f>
        <v>33511.631558404908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24291.101093104695</v>
      </c>
      <c r="F391" s="49" t="s">
        <v>730</v>
      </c>
      <c r="I391" s="27">
        <f>E6+E197+E232+E266+E338+E355+E386+E388+E390</f>
        <v>33071.558791556847</v>
      </c>
      <c r="J391" s="27">
        <f>I391-K391</f>
        <v>-306092.21744716488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печать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2017-05-18T04:13:00Z</dcterms:modified>
</cp:coreProperties>
</file>